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ustrianpowergrid.sharepoint.com/teams/Netzreservebeschaffung-01_Ausschreibung/Freigegebene Dokumente/01 Ausschreibung/2026/03_Angebotsphase/01_Unterlagen_Anbieter/"/>
    </mc:Choice>
  </mc:AlternateContent>
  <xr:revisionPtr revIDLastSave="717" documentId="8_{E3D4513C-2521-4AE2-B09A-F01ECA73F25E}" xr6:coauthVersionLast="47" xr6:coauthVersionMax="47" xr10:uidLastSave="{7FE7973B-63B5-4D92-86E3-0EB5DEC4601D}"/>
  <bookViews>
    <workbookView xWindow="-120" yWindow="-120" windowWidth="29040" windowHeight="15720" xr2:uid="{FC1CA61C-C34D-433C-B882-EA347C7F7697}"/>
  </bookViews>
  <sheets>
    <sheet name="Tabelle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42" i="1" l="1"/>
  <c r="AA42" i="1"/>
  <c r="V42" i="1"/>
  <c r="X42" i="1" s="1"/>
  <c r="AB40" i="1"/>
  <c r="AA40" i="1"/>
  <c r="V40" i="1"/>
  <c r="X40" i="1" s="1"/>
  <c r="L40" i="1"/>
  <c r="M40" i="1" s="1"/>
  <c r="P42" i="1"/>
  <c r="AC42" i="1" s="1"/>
  <c r="P40" i="1"/>
  <c r="AC40" i="1" s="1"/>
  <c r="AD40" i="1" l="1"/>
  <c r="AD42" i="1"/>
  <c r="AE40" i="1"/>
  <c r="L42" i="1"/>
  <c r="M42" i="1" s="1"/>
  <c r="AE42" i="1" s="1"/>
  <c r="AG42" i="1" s="1"/>
  <c r="AH42" i="1" s="1"/>
  <c r="AG40" i="1" l="1"/>
  <c r="AH40" i="1" s="1"/>
  <c r="AF41" i="1"/>
  <c r="T21" i="1" l="1"/>
  <c r="T30" i="1"/>
  <c r="T27" i="1"/>
  <c r="AG27" i="1" s="1"/>
  <c r="T24" i="1"/>
  <c r="T18" i="1"/>
  <c r="AF30" i="1"/>
  <c r="AE30" i="1"/>
  <c r="Z30" i="1"/>
  <c r="M30" i="1"/>
  <c r="H30" i="1"/>
  <c r="G30" i="1"/>
  <c r="AF27" i="1"/>
  <c r="AE27" i="1"/>
  <c r="Z27" i="1"/>
  <c r="M27" i="1"/>
  <c r="H27" i="1"/>
  <c r="G27" i="1"/>
  <c r="AF24" i="1"/>
  <c r="AE24" i="1"/>
  <c r="Z24" i="1"/>
  <c r="AB24" i="1" s="1"/>
  <c r="M24" i="1"/>
  <c r="H24" i="1"/>
  <c r="G24" i="1"/>
  <c r="M18" i="1"/>
  <c r="M21" i="1"/>
  <c r="AF21" i="1"/>
  <c r="AF18" i="1"/>
  <c r="AE21" i="1"/>
  <c r="AE18" i="1"/>
  <c r="Z21" i="1"/>
  <c r="AB21" i="1" s="1"/>
  <c r="Z18" i="1"/>
  <c r="AB18" i="1" s="1"/>
  <c r="H21" i="1"/>
  <c r="G21" i="1"/>
  <c r="H18" i="1"/>
  <c r="G18" i="1"/>
  <c r="AH18" i="1" s="1"/>
  <c r="AH24" i="1" l="1"/>
  <c r="AG18" i="1"/>
  <c r="AG30" i="1"/>
  <c r="AG21" i="1"/>
  <c r="AI18" i="1"/>
  <c r="AJ18" i="1" s="1"/>
  <c r="AK18" i="1" s="1"/>
  <c r="AG24" i="1"/>
  <c r="AI24" i="1" s="1"/>
  <c r="AJ24" i="1" s="1"/>
  <c r="AK24" i="1" s="1"/>
  <c r="AH21" i="1"/>
  <c r="AI21" i="1" s="1"/>
  <c r="AJ21" i="1" s="1"/>
  <c r="AK21" i="1" s="1"/>
  <c r="AB30" i="1"/>
  <c r="AH30" i="1" s="1"/>
  <c r="AB27" i="1"/>
  <c r="AH27" i="1" s="1"/>
  <c r="AI27" i="1" s="1"/>
  <c r="AJ27" i="1" s="1"/>
  <c r="AK27" i="1" s="1"/>
  <c r="AI30" i="1" l="1"/>
  <c r="AJ30" i="1" s="1"/>
  <c r="AK30" i="1" s="1"/>
</calcChain>
</file>

<file path=xl/sharedStrings.xml><?xml version="1.0" encoding="utf-8"?>
<sst xmlns="http://schemas.openxmlformats.org/spreadsheetml/2006/main" count="159" uniqueCount="96">
  <si>
    <t>Anbieter 1</t>
  </si>
  <si>
    <t>Angebot 1</t>
  </si>
  <si>
    <t>Anlage 1</t>
  </si>
  <si>
    <t>Anbieter</t>
  </si>
  <si>
    <t>Anbetotsnr.</t>
  </si>
  <si>
    <t>Anlage</t>
  </si>
  <si>
    <t>Leistung W</t>
  </si>
  <si>
    <t>Leistung S</t>
  </si>
  <si>
    <t>De-Rating</t>
  </si>
  <si>
    <t>DR-L-W</t>
  </si>
  <si>
    <t>DR-L-S</t>
  </si>
  <si>
    <t>Produkt</t>
  </si>
  <si>
    <t>Stilllegung</t>
  </si>
  <si>
    <t>Produktdauer</t>
  </si>
  <si>
    <t>Angebot</t>
  </si>
  <si>
    <t>Revision Start</t>
  </si>
  <si>
    <t>Revision Ende</t>
  </si>
  <si>
    <t>Revisionsdauer</t>
  </si>
  <si>
    <t>Produkt Start</t>
  </si>
  <si>
    <t>Produkt Ende</t>
  </si>
  <si>
    <t>Angebotswert</t>
  </si>
  <si>
    <t>Angebot Start</t>
  </si>
  <si>
    <t>Angebot Ende</t>
  </si>
  <si>
    <t>verfügbare Leistung Winter</t>
  </si>
  <si>
    <t>verfügbare Leistung Sommer</t>
  </si>
  <si>
    <t>verf. DR Winter</t>
  </si>
  <si>
    <t>verf. DR Sommer</t>
  </si>
  <si>
    <t>temporär</t>
  </si>
  <si>
    <t>Beispiel 2: temporär saisonale Stilllegungsanzeige, Sommerprodukt</t>
  </si>
  <si>
    <t>temporär saisonal</t>
  </si>
  <si>
    <t>Sommer</t>
  </si>
  <si>
    <t>(fix)</t>
  </si>
  <si>
    <t>(variabel)</t>
  </si>
  <si>
    <t>Monate W</t>
  </si>
  <si>
    <t>Monate S</t>
  </si>
  <si>
    <t>Monate mit Winter- und Sommerleistung:</t>
  </si>
  <si>
    <t>Korrekturterm NV</t>
  </si>
  <si>
    <t>Korrekturterm Restleistung</t>
  </si>
  <si>
    <t>(bis Mai)</t>
  </si>
  <si>
    <t>(ab Mai)</t>
  </si>
  <si>
    <t>davon Winter</t>
  </si>
  <si>
    <t>davon Sommer</t>
  </si>
  <si>
    <t>korr. AW</t>
  </si>
  <si>
    <t>Monate Ges.</t>
  </si>
  <si>
    <t>Korrigierter Angebotswert (Auswahlkriterium)</t>
  </si>
  <si>
    <t>spezifischer Angebotswert (Ausschlusskriterium)</t>
  </si>
  <si>
    <t>Zwischenwert (korr. AW/Monat)</t>
  </si>
  <si>
    <t xml:space="preserve">spez. AW </t>
  </si>
  <si>
    <t>Revisionsdetails (Dauer, Restleistung und de-rated Restleistung)</t>
  </si>
  <si>
    <t>Angebots- und Anlagendetails</t>
  </si>
  <si>
    <t>Beispiel 3: temporäre/endgültige Stilllegungsanzeige, Winterprodukt</t>
  </si>
  <si>
    <t>Beispiel 1: temporäre/endgültige Stilllegungsanzeige, Sommerprodukt</t>
  </si>
  <si>
    <t>Angebot 2</t>
  </si>
  <si>
    <t>Anlage 2</t>
  </si>
  <si>
    <t>Winter</t>
  </si>
  <si>
    <t>Beispiel 4: temporäre/endgültige Stilllegungsanzeige, Jahresprodukt</t>
  </si>
  <si>
    <t>Anbieter 2</t>
  </si>
  <si>
    <t>Anlage 3</t>
  </si>
  <si>
    <t>Angebot 3</t>
  </si>
  <si>
    <t>Jahr</t>
  </si>
  <si>
    <t>Angebot 4</t>
  </si>
  <si>
    <t>Juni</t>
  </si>
  <si>
    <t>Angebotsdauer</t>
  </si>
  <si>
    <t>Produktdetails (inkl. Toleranzmonate)</t>
  </si>
  <si>
    <t>Angebot (=Marktverbotszeitraum, Verfügbarkeitsverpflichtung, Vertragsdauer)</t>
  </si>
  <si>
    <t>Kombinationsangebote:</t>
  </si>
  <si>
    <t>Einzelangebote:</t>
  </si>
  <si>
    <t>Kombi-NR.</t>
  </si>
  <si>
    <t>Angebotsnr.</t>
  </si>
  <si>
    <t>Anmerkung:</t>
  </si>
  <si>
    <t>Bei der Abgabe eines Angebots für ein Jahresprodukt muss auch für die darin enthaltenen Saison- und Monatsprodukte ein Gebot abgegeben werden, bei Angeboten für Saisonprodukte müssen für alle enthaltenen Monatsprodukte Angebote abgegeben werden. Zur besseren Übersicht wurde in den Beispielen darauf verzichtet alle Angebote aufzulisten.</t>
  </si>
  <si>
    <t>Einzelangebot</t>
  </si>
  <si>
    <t>Kombiangebot</t>
  </si>
  <si>
    <t>Kombi 1</t>
  </si>
  <si>
    <t>Anteil an Kombi</t>
  </si>
  <si>
    <t>Single-Anteil</t>
  </si>
  <si>
    <t>korr. AW einzel</t>
  </si>
  <si>
    <t>korr. AW kombo</t>
  </si>
  <si>
    <t>Produkt- und Angebotsdetails</t>
  </si>
  <si>
    <t>Winter (20°C)</t>
  </si>
  <si>
    <t>Sommer (35°C)</t>
  </si>
  <si>
    <t>Oktober</t>
  </si>
  <si>
    <t>November</t>
  </si>
  <si>
    <t>Dezember</t>
  </si>
  <si>
    <t xml:space="preserve">Jänner </t>
  </si>
  <si>
    <t>Februar</t>
  </si>
  <si>
    <t>März</t>
  </si>
  <si>
    <t>April</t>
  </si>
  <si>
    <t>Mai</t>
  </si>
  <si>
    <t>Juli</t>
  </si>
  <si>
    <t>August</t>
  </si>
  <si>
    <t>September</t>
  </si>
  <si>
    <r>
      <t>Basierend auf den berechneten</t>
    </r>
    <r>
      <rPr>
        <i/>
        <u/>
        <sz val="11"/>
        <color theme="1"/>
        <rFont val="Aptos Narrow"/>
        <family val="2"/>
        <scheme val="minor"/>
      </rPr>
      <t xml:space="preserve"> korrigierten Angebotswerten für Einzel- und Kombinationsangebote</t>
    </r>
    <r>
      <rPr>
        <i/>
        <sz val="11"/>
        <color theme="1"/>
        <rFont val="Aptos Narrow"/>
        <family val="2"/>
        <scheme val="minor"/>
      </rPr>
      <t xml:space="preserve"> erfolgt die </t>
    </r>
    <r>
      <rPr>
        <i/>
        <u/>
        <sz val="11"/>
        <color theme="1"/>
        <rFont val="Aptos Narrow"/>
        <family val="2"/>
        <scheme val="minor"/>
      </rPr>
      <t>Auswahl</t>
    </r>
    <r>
      <rPr>
        <i/>
        <sz val="11"/>
        <color theme="1"/>
        <rFont val="Aptos Narrow"/>
        <family val="2"/>
        <scheme val="minor"/>
      </rPr>
      <t xml:space="preserve"> der Angebote </t>
    </r>
    <r>
      <rPr>
        <i/>
        <u/>
        <sz val="11"/>
        <color theme="1"/>
        <rFont val="Aptos Narrow"/>
        <family val="2"/>
        <scheme val="minor"/>
      </rPr>
      <t>zu den geringsten Kosten</t>
    </r>
    <r>
      <rPr>
        <i/>
        <sz val="11"/>
        <color theme="1"/>
        <rFont val="Aptos Narrow"/>
        <family val="2"/>
        <scheme val="minor"/>
      </rPr>
      <t xml:space="preserve"> zur Deckung des Netzreservebedarfs im jeweiligen Zeitraum.</t>
    </r>
  </si>
  <si>
    <t>Berechnungsbeispiele korr. AW und spezifischer Angebotswert (Netzreserveausschreibung 2026/27)</t>
  </si>
  <si>
    <t>Beispiel 5: temporäre/endgültige Stilllegungsanzeige, Monatsprodukt</t>
  </si>
  <si>
    <t xml:space="preserve">Die Beispiele dienen der Veranschaulichung der Ermittlung des spezifischen Angebotswerts. Es wird keine Gewähr für die Richtigkeit und Vollständigkeit der Berechnungsbeispiele geleistet.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</si>
</sst>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€&quot;\ * #,##0.00_-;\-&quot;€&quot;\ * #,##0.00_-;_-&quot;€&quot;\ * &quot;-&quot;??_-;_-@_-"/>
    <numFmt numFmtId="164" formatCode="0\ &quot;MW&quot;"/>
    <numFmt numFmtId="165" formatCode="0\ &quot;Tage&quot;"/>
    <numFmt numFmtId="166" formatCode="0.00\ &quot;€/Monat/MW&quot;"/>
    <numFmt numFmtId="167" formatCode="#,##0.00\ &quot;€/Monat&quot;"/>
    <numFmt numFmtId="168" formatCode="0\ &quot;M&quot;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i/>
      <u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164" fontId="0" fillId="0" borderId="0" xfId="0" applyNumberFormat="1"/>
    <xf numFmtId="14" fontId="0" fillId="0" borderId="0" xfId="0" applyNumberFormat="1"/>
    <xf numFmtId="165" fontId="0" fillId="0" borderId="0" xfId="0" applyNumberFormat="1"/>
    <xf numFmtId="44" fontId="0" fillId="0" borderId="0" xfId="1" applyFont="1"/>
    <xf numFmtId="22" fontId="0" fillId="0" borderId="0" xfId="0" applyNumberFormat="1"/>
    <xf numFmtId="0" fontId="2" fillId="0" borderId="0" xfId="0" applyFont="1"/>
    <xf numFmtId="14" fontId="2" fillId="0" borderId="0" xfId="0" applyNumberFormat="1" applyFont="1"/>
    <xf numFmtId="0" fontId="3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1" xfId="0" applyBorder="1"/>
    <xf numFmtId="0" fontId="0" fillId="0" borderId="0" xfId="0" applyBorder="1"/>
    <xf numFmtId="0" fontId="2" fillId="0" borderId="2" xfId="0" applyFont="1" applyBorder="1"/>
    <xf numFmtId="44" fontId="0" fillId="0" borderId="2" xfId="0" applyNumberFormat="1" applyBorder="1"/>
    <xf numFmtId="0" fontId="0" fillId="0" borderId="2" xfId="0" applyBorder="1"/>
    <xf numFmtId="0" fontId="2" fillId="0" borderId="0" xfId="0" applyFont="1" applyBorder="1" applyAlignment="1"/>
    <xf numFmtId="166" fontId="0" fillId="0" borderId="2" xfId="0" applyNumberFormat="1" applyBorder="1"/>
    <xf numFmtId="167" fontId="0" fillId="0" borderId="1" xfId="0" applyNumberFormat="1" applyBorder="1"/>
    <xf numFmtId="0" fontId="2" fillId="0" borderId="0" xfId="0" applyFont="1" applyAlignment="1">
      <alignment horizontal="center"/>
    </xf>
    <xf numFmtId="14" fontId="0" fillId="0" borderId="0" xfId="0" applyNumberFormat="1" applyBorder="1"/>
    <xf numFmtId="165" fontId="0" fillId="0" borderId="0" xfId="0" applyNumberFormat="1" applyBorder="1"/>
    <xf numFmtId="14" fontId="0" fillId="0" borderId="1" xfId="0" applyNumberFormat="1" applyBorder="1"/>
    <xf numFmtId="164" fontId="0" fillId="0" borderId="0" xfId="0" applyNumberFormat="1" applyBorder="1"/>
    <xf numFmtId="44" fontId="0" fillId="0" borderId="0" xfId="1" applyFont="1" applyBorder="1"/>
    <xf numFmtId="22" fontId="0" fillId="0" borderId="0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0" fillId="0" borderId="6" xfId="0" applyFont="1" applyBorder="1"/>
    <xf numFmtId="0" fontId="2" fillId="0" borderId="5" xfId="0" applyFont="1" applyBorder="1"/>
    <xf numFmtId="165" fontId="0" fillId="0" borderId="3" xfId="0" applyNumberFormat="1" applyBorder="1"/>
    <xf numFmtId="22" fontId="0" fillId="0" borderId="1" xfId="0" applyNumberFormat="1" applyBorder="1"/>
    <xf numFmtId="168" fontId="0" fillId="0" borderId="0" xfId="0" applyNumberFormat="1" applyBorder="1"/>
    <xf numFmtId="168" fontId="0" fillId="0" borderId="3" xfId="0" applyNumberFormat="1" applyBorder="1"/>
    <xf numFmtId="0" fontId="2" fillId="0" borderId="3" xfId="0" applyFont="1" applyBorder="1"/>
    <xf numFmtId="44" fontId="0" fillId="0" borderId="0" xfId="0" applyNumberFormat="1"/>
    <xf numFmtId="0" fontId="0" fillId="0" borderId="0" xfId="0" applyFont="1" applyBorder="1"/>
    <xf numFmtId="0" fontId="2" fillId="0" borderId="4" xfId="0" applyFont="1" applyBorder="1"/>
    <xf numFmtId="44" fontId="0" fillId="0" borderId="0" xfId="0" applyNumberFormat="1" applyBorder="1"/>
    <xf numFmtId="166" fontId="0" fillId="0" borderId="0" xfId="0" applyNumberFormat="1" applyBorder="1"/>
    <xf numFmtId="44" fontId="0" fillId="0" borderId="3" xfId="1" applyFont="1" applyBorder="1"/>
    <xf numFmtId="0" fontId="0" fillId="0" borderId="7" xfId="0" applyBorder="1"/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0" xfId="0" applyFont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ACC34-2D37-4922-8BFE-9EED923F5ECB}">
  <dimension ref="A1:AM54"/>
  <sheetViews>
    <sheetView showGridLines="0" tabSelected="1" zoomScale="90" zoomScaleNormal="90" workbookViewId="0">
      <selection activeCell="B50" sqref="B50"/>
    </sheetView>
  </sheetViews>
  <sheetFormatPr baseColWidth="10" defaultRowHeight="15" x14ac:dyDescent="0.25"/>
  <cols>
    <col min="1" max="1" width="19.28515625" customWidth="1"/>
    <col min="2" max="2" width="14" customWidth="1"/>
    <col min="3" max="3" width="11.5703125" bestFit="1" customWidth="1"/>
    <col min="4" max="4" width="11" bestFit="1" customWidth="1"/>
    <col min="5" max="5" width="10.28515625" bestFit="1" customWidth="1"/>
    <col min="6" max="6" width="10.85546875" customWidth="1"/>
    <col min="7" max="7" width="8" bestFit="1" customWidth="1"/>
    <col min="8" max="8" width="10.5703125" bestFit="1" customWidth="1"/>
    <col min="9" max="9" width="17.42578125" bestFit="1" customWidth="1"/>
    <col min="10" max="10" width="14" bestFit="1" customWidth="1"/>
    <col min="11" max="11" width="13.7109375" bestFit="1" customWidth="1"/>
    <col min="12" max="12" width="15" bestFit="1" customWidth="1"/>
    <col min="13" max="14" width="13.140625" bestFit="1" customWidth="1"/>
    <col min="15" max="15" width="13.42578125" bestFit="1" customWidth="1"/>
    <col min="16" max="16" width="14.5703125" bestFit="1" customWidth="1"/>
    <col min="17" max="17" width="13.42578125" bestFit="1" customWidth="1"/>
    <col min="18" max="18" width="13.140625" bestFit="1" customWidth="1"/>
    <col min="19" max="19" width="13.42578125" bestFit="1" customWidth="1"/>
    <col min="20" max="21" width="16.140625" bestFit="1" customWidth="1"/>
    <col min="22" max="22" width="15" bestFit="1" customWidth="1"/>
    <col min="23" max="23" width="13" bestFit="1" customWidth="1"/>
    <col min="24" max="24" width="16.140625" bestFit="1" customWidth="1"/>
    <col min="25" max="25" width="25.7109375" bestFit="1" customWidth="1"/>
    <col min="26" max="26" width="27.28515625" bestFit="1" customWidth="1"/>
    <col min="27" max="27" width="14.85546875" bestFit="1" customWidth="1"/>
    <col min="28" max="28" width="16.42578125" bestFit="1" customWidth="1"/>
    <col min="29" max="29" width="25.7109375" bestFit="1" customWidth="1"/>
    <col min="30" max="30" width="27.28515625" bestFit="1" customWidth="1"/>
    <col min="31" max="31" width="14.85546875" bestFit="1" customWidth="1"/>
    <col min="32" max="32" width="16.42578125" bestFit="1" customWidth="1"/>
    <col min="33" max="33" width="29.5703125" bestFit="1" customWidth="1"/>
    <col min="34" max="34" width="25.85546875" bestFit="1" customWidth="1"/>
    <col min="35" max="35" width="14.42578125" bestFit="1" customWidth="1"/>
    <col min="36" max="36" width="30" customWidth="1"/>
    <col min="37" max="37" width="29.5703125" bestFit="1" customWidth="1"/>
    <col min="38" max="38" width="18.42578125" bestFit="1" customWidth="1"/>
  </cols>
  <sheetData>
    <row r="1" spans="1:39" ht="21" x14ac:dyDescent="0.35">
      <c r="A1" s="8" t="s">
        <v>93</v>
      </c>
    </row>
    <row r="3" spans="1:39" x14ac:dyDescent="0.25">
      <c r="A3" s="6" t="s">
        <v>35</v>
      </c>
    </row>
    <row r="4" spans="1:39" x14ac:dyDescent="0.25">
      <c r="A4" s="6" t="s">
        <v>79</v>
      </c>
      <c r="B4" s="7" t="s">
        <v>80</v>
      </c>
      <c r="C4" s="7"/>
      <c r="D4" s="6"/>
    </row>
    <row r="5" spans="1:39" x14ac:dyDescent="0.25">
      <c r="A5" t="s">
        <v>81</v>
      </c>
      <c r="B5" t="s">
        <v>88</v>
      </c>
    </row>
    <row r="6" spans="1:39" x14ac:dyDescent="0.25">
      <c r="A6" t="s">
        <v>82</v>
      </c>
      <c r="B6" t="s">
        <v>61</v>
      </c>
    </row>
    <row r="7" spans="1:39" x14ac:dyDescent="0.25">
      <c r="A7" t="s">
        <v>83</v>
      </c>
      <c r="B7" t="s">
        <v>89</v>
      </c>
    </row>
    <row r="8" spans="1:39" x14ac:dyDescent="0.25">
      <c r="A8" t="s">
        <v>84</v>
      </c>
      <c r="B8" t="s">
        <v>90</v>
      </c>
      <c r="Y8" s="5"/>
    </row>
    <row r="9" spans="1:39" x14ac:dyDescent="0.25">
      <c r="A9" t="s">
        <v>85</v>
      </c>
      <c r="B9" t="s">
        <v>91</v>
      </c>
    </row>
    <row r="10" spans="1:39" x14ac:dyDescent="0.25">
      <c r="A10" t="s">
        <v>86</v>
      </c>
      <c r="B10" s="2"/>
      <c r="C10" s="2"/>
    </row>
    <row r="11" spans="1:39" x14ac:dyDescent="0.25">
      <c r="A11" t="s">
        <v>87</v>
      </c>
      <c r="B11" s="2"/>
      <c r="C11" s="2"/>
    </row>
    <row r="14" spans="1:39" ht="15.75" x14ac:dyDescent="0.25">
      <c r="A14" s="47" t="s">
        <v>66</v>
      </c>
    </row>
    <row r="15" spans="1:39" x14ac:dyDescent="0.25">
      <c r="A15" s="48" t="s">
        <v>49</v>
      </c>
      <c r="B15" s="48"/>
      <c r="C15" s="48"/>
      <c r="D15" s="48"/>
      <c r="E15" s="48"/>
      <c r="F15" s="48"/>
      <c r="G15" s="48"/>
      <c r="H15" s="48"/>
      <c r="I15" s="51"/>
      <c r="J15" s="49" t="s">
        <v>63</v>
      </c>
      <c r="K15" s="50"/>
      <c r="L15" s="50"/>
      <c r="M15" s="50"/>
      <c r="N15" s="50"/>
      <c r="O15" s="50"/>
      <c r="P15" s="51"/>
      <c r="Q15" s="19" t="s">
        <v>14</v>
      </c>
      <c r="R15" s="49" t="s">
        <v>64</v>
      </c>
      <c r="S15" s="50"/>
      <c r="T15" s="50"/>
      <c r="U15" s="50"/>
      <c r="V15" s="50"/>
      <c r="W15" s="51"/>
      <c r="X15" s="49" t="s">
        <v>48</v>
      </c>
      <c r="Y15" s="48"/>
      <c r="Z15" s="48"/>
      <c r="AA15" s="48"/>
      <c r="AB15" s="48"/>
      <c r="AC15" s="48"/>
      <c r="AD15" s="48"/>
      <c r="AE15" s="48"/>
      <c r="AF15" s="51"/>
      <c r="AG15" s="49" t="s">
        <v>44</v>
      </c>
      <c r="AH15" s="50"/>
      <c r="AI15" s="51"/>
      <c r="AJ15" s="49" t="s">
        <v>45</v>
      </c>
      <c r="AK15" s="51"/>
      <c r="AL15" s="16"/>
      <c r="AM15" s="16"/>
    </row>
    <row r="16" spans="1:39" s="6" customFormat="1" x14ac:dyDescent="0.25">
      <c r="A16" s="6" t="s">
        <v>3</v>
      </c>
      <c r="B16" s="6" t="s">
        <v>4</v>
      </c>
      <c r="C16" s="6" t="s">
        <v>5</v>
      </c>
      <c r="D16" s="6" t="s">
        <v>6</v>
      </c>
      <c r="E16" s="6" t="s">
        <v>7</v>
      </c>
      <c r="F16" s="6" t="s">
        <v>8</v>
      </c>
      <c r="G16" s="6" t="s">
        <v>9</v>
      </c>
      <c r="H16" s="6" t="s">
        <v>10</v>
      </c>
      <c r="I16" s="6" t="s">
        <v>12</v>
      </c>
      <c r="J16" s="9" t="s">
        <v>11</v>
      </c>
      <c r="K16" s="10" t="s">
        <v>18</v>
      </c>
      <c r="L16" s="10" t="s">
        <v>19</v>
      </c>
      <c r="M16" s="10" t="s">
        <v>13</v>
      </c>
      <c r="N16" s="10" t="s">
        <v>43</v>
      </c>
      <c r="O16" s="10" t="s">
        <v>33</v>
      </c>
      <c r="P16" s="13" t="s">
        <v>34</v>
      </c>
      <c r="Q16" s="6" t="s">
        <v>20</v>
      </c>
      <c r="R16" s="9" t="s">
        <v>21</v>
      </c>
      <c r="S16" s="10" t="s">
        <v>22</v>
      </c>
      <c r="T16" s="38" t="s">
        <v>62</v>
      </c>
      <c r="U16" s="38" t="s">
        <v>43</v>
      </c>
      <c r="V16" s="38" t="s">
        <v>33</v>
      </c>
      <c r="W16" s="33" t="s">
        <v>34</v>
      </c>
      <c r="X16" s="6" t="s">
        <v>15</v>
      </c>
      <c r="Y16" s="6" t="s">
        <v>16</v>
      </c>
      <c r="Z16" s="6" t="s">
        <v>17</v>
      </c>
      <c r="AA16" s="6" t="s">
        <v>40</v>
      </c>
      <c r="AB16" s="6" t="s">
        <v>41</v>
      </c>
      <c r="AC16" s="6" t="s">
        <v>23</v>
      </c>
      <c r="AD16" s="6" t="s">
        <v>24</v>
      </c>
      <c r="AE16" s="6" t="s">
        <v>25</v>
      </c>
      <c r="AF16" s="6" t="s">
        <v>26</v>
      </c>
      <c r="AG16" s="9" t="s">
        <v>36</v>
      </c>
      <c r="AH16" s="10" t="s">
        <v>37</v>
      </c>
      <c r="AI16" s="13" t="s">
        <v>42</v>
      </c>
      <c r="AJ16" s="9" t="s">
        <v>46</v>
      </c>
      <c r="AK16" s="13" t="s">
        <v>47</v>
      </c>
    </row>
    <row r="17" spans="1:38" s="6" customFormat="1" x14ac:dyDescent="0.25">
      <c r="A17" s="29" t="s">
        <v>51</v>
      </c>
      <c r="B17" s="29"/>
      <c r="C17" s="29"/>
      <c r="D17" s="29"/>
      <c r="E17" s="29"/>
      <c r="F17" s="29"/>
      <c r="G17" s="29"/>
      <c r="H17" s="29"/>
      <c r="I17" s="29"/>
      <c r="J17" s="30"/>
      <c r="K17" s="29"/>
      <c r="L17" s="29"/>
      <c r="M17" s="29"/>
      <c r="N17" s="29"/>
      <c r="O17" s="29"/>
      <c r="P17" s="31"/>
      <c r="Q17" s="29"/>
      <c r="R17" s="30"/>
      <c r="S17" s="29"/>
      <c r="T17" s="21"/>
      <c r="U17" s="36"/>
      <c r="V17" s="36"/>
      <c r="W17" s="36"/>
      <c r="X17" s="30"/>
      <c r="Y17" s="29"/>
      <c r="Z17" s="29"/>
      <c r="AA17" s="32" t="s">
        <v>38</v>
      </c>
      <c r="AB17" s="32" t="s">
        <v>39</v>
      </c>
      <c r="AC17" s="29"/>
      <c r="AD17" s="29"/>
      <c r="AE17" s="29"/>
      <c r="AF17" s="29"/>
      <c r="AG17" s="30"/>
      <c r="AH17" s="29"/>
      <c r="AI17" s="31"/>
      <c r="AJ17" s="30"/>
      <c r="AK17" s="31"/>
    </row>
    <row r="18" spans="1:38" x14ac:dyDescent="0.25">
      <c r="A18" s="12" t="s">
        <v>0</v>
      </c>
      <c r="B18" s="12" t="s">
        <v>1</v>
      </c>
      <c r="C18" s="12" t="s">
        <v>2</v>
      </c>
      <c r="D18" s="23">
        <v>100</v>
      </c>
      <c r="E18" s="23">
        <v>90</v>
      </c>
      <c r="F18" s="12">
        <v>0.8</v>
      </c>
      <c r="G18" s="23">
        <f>D18*F18</f>
        <v>80</v>
      </c>
      <c r="H18" s="23">
        <f>F18*E18</f>
        <v>72</v>
      </c>
      <c r="I18" s="12" t="s">
        <v>27</v>
      </c>
      <c r="J18" s="11" t="s">
        <v>30</v>
      </c>
      <c r="K18" s="20">
        <v>46478</v>
      </c>
      <c r="L18" s="20">
        <v>46661</v>
      </c>
      <c r="M18" s="21">
        <f>L18-K18</f>
        <v>183</v>
      </c>
      <c r="N18" s="12">
        <v>6</v>
      </c>
      <c r="O18" s="12">
        <v>1</v>
      </c>
      <c r="P18" s="15">
        <v>5</v>
      </c>
      <c r="Q18" s="24">
        <v>100000</v>
      </c>
      <c r="R18" s="22">
        <v>46478</v>
      </c>
      <c r="S18" s="20">
        <v>46661</v>
      </c>
      <c r="T18" s="21">
        <f>S18-R18</f>
        <v>183</v>
      </c>
      <c r="U18" s="36">
        <v>6</v>
      </c>
      <c r="V18" s="36">
        <v>1</v>
      </c>
      <c r="W18" s="36">
        <v>5</v>
      </c>
      <c r="X18" s="35">
        <v>46497</v>
      </c>
      <c r="Y18" s="25">
        <v>46537</v>
      </c>
      <c r="Z18" s="21">
        <f>Y18-X18</f>
        <v>40</v>
      </c>
      <c r="AA18" s="21">
        <v>11</v>
      </c>
      <c r="AB18" s="21">
        <f>Z18-AA18</f>
        <v>29</v>
      </c>
      <c r="AC18" s="23">
        <v>20</v>
      </c>
      <c r="AD18" s="23">
        <v>15</v>
      </c>
      <c r="AE18" s="23">
        <f>AC18*F18</f>
        <v>16</v>
      </c>
      <c r="AF18" s="23">
        <f>AD18*F18</f>
        <v>12</v>
      </c>
      <c r="AG18" s="11">
        <f>((T18*24)-(Z18*24))/(T18*24)</f>
        <v>0.78142076502732238</v>
      </c>
      <c r="AH18" s="12">
        <f>(AE18/G18*AA18/T18)+(AF18/H18*AB18/T18)</f>
        <v>3.8433515482695808E-2</v>
      </c>
      <c r="AI18" s="14">
        <f>Q18/(AG18+AH18)</f>
        <v>121972.89491224173</v>
      </c>
      <c r="AJ18" s="18">
        <f>AI18/U18</f>
        <v>20328.815818706953</v>
      </c>
      <c r="AK18" s="17">
        <f>((AJ18*V18/G18)+(AJ18*W18/H18))/U18</f>
        <v>277.63891974622919</v>
      </c>
    </row>
    <row r="19" spans="1:38" x14ac:dyDescent="0.25">
      <c r="A19" s="26"/>
      <c r="B19" s="26"/>
      <c r="C19" s="26"/>
      <c r="D19" s="26"/>
      <c r="E19" s="26"/>
      <c r="F19" s="26"/>
      <c r="G19" s="26"/>
      <c r="H19" s="26"/>
      <c r="I19" s="26"/>
      <c r="J19" s="27"/>
      <c r="K19" s="26"/>
      <c r="L19" s="26"/>
      <c r="M19" s="26"/>
      <c r="N19" s="26"/>
      <c r="O19" s="26"/>
      <c r="P19" s="28"/>
      <c r="Q19" s="26"/>
      <c r="R19" s="27" t="s">
        <v>31</v>
      </c>
      <c r="S19" s="26" t="s">
        <v>31</v>
      </c>
      <c r="T19" s="34"/>
      <c r="U19" s="37"/>
      <c r="V19" s="37"/>
      <c r="W19" s="37"/>
      <c r="X19" s="27"/>
      <c r="Y19" s="26"/>
      <c r="Z19" s="26"/>
      <c r="AA19" s="26"/>
      <c r="AB19" s="26"/>
      <c r="AC19" s="26"/>
      <c r="AD19" s="26"/>
      <c r="AE19" s="26"/>
      <c r="AF19" s="26"/>
      <c r="AG19" s="27"/>
      <c r="AH19" s="26"/>
      <c r="AI19" s="28"/>
      <c r="AJ19" s="27"/>
      <c r="AK19" s="28"/>
    </row>
    <row r="20" spans="1:38" s="6" customFormat="1" x14ac:dyDescent="0.25">
      <c r="A20" s="6" t="s">
        <v>28</v>
      </c>
      <c r="J20" s="9"/>
      <c r="K20" s="10"/>
      <c r="L20" s="10"/>
      <c r="M20" s="10"/>
      <c r="N20" s="10"/>
      <c r="O20" s="10"/>
      <c r="P20" s="13"/>
      <c r="R20" s="9"/>
      <c r="S20" s="10"/>
      <c r="T20" s="21"/>
      <c r="U20" s="36"/>
      <c r="V20" s="36"/>
      <c r="W20" s="36"/>
      <c r="X20" s="9"/>
      <c r="AG20" s="9"/>
      <c r="AH20" s="10"/>
      <c r="AI20" s="13"/>
      <c r="AJ20" s="9"/>
      <c r="AK20" s="13"/>
    </row>
    <row r="21" spans="1:38" x14ac:dyDescent="0.25">
      <c r="A21" t="s">
        <v>56</v>
      </c>
      <c r="B21" t="s">
        <v>1</v>
      </c>
      <c r="C21" t="s">
        <v>53</v>
      </c>
      <c r="D21" s="1">
        <v>100</v>
      </c>
      <c r="E21" s="1">
        <v>90</v>
      </c>
      <c r="F21">
        <v>0.8</v>
      </c>
      <c r="G21" s="1">
        <f>D21*F21</f>
        <v>80</v>
      </c>
      <c r="H21" s="1">
        <f>F21*E21</f>
        <v>72</v>
      </c>
      <c r="I21" t="s">
        <v>29</v>
      </c>
      <c r="J21" s="11" t="s">
        <v>30</v>
      </c>
      <c r="K21" s="20">
        <v>46478</v>
      </c>
      <c r="L21" s="20">
        <v>46692</v>
      </c>
      <c r="M21" s="21">
        <f>L21-K21</f>
        <v>214</v>
      </c>
      <c r="N21" s="12">
        <v>7</v>
      </c>
      <c r="O21" s="12">
        <v>2</v>
      </c>
      <c r="P21" s="15">
        <v>5</v>
      </c>
      <c r="Q21" s="4">
        <v>85000</v>
      </c>
      <c r="R21" s="22">
        <v>46478</v>
      </c>
      <c r="S21" s="20">
        <v>46631</v>
      </c>
      <c r="T21" s="21">
        <f>S21-R21</f>
        <v>153</v>
      </c>
      <c r="U21" s="36">
        <v>5</v>
      </c>
      <c r="V21" s="36">
        <v>1</v>
      </c>
      <c r="W21" s="36">
        <v>4</v>
      </c>
      <c r="X21" s="35">
        <v>46497</v>
      </c>
      <c r="Y21" s="5">
        <v>46537</v>
      </c>
      <c r="Z21" s="3">
        <f>Y21-X21</f>
        <v>40</v>
      </c>
      <c r="AA21" s="3">
        <v>11</v>
      </c>
      <c r="AB21" s="3">
        <f>Z21-AA21</f>
        <v>29</v>
      </c>
      <c r="AC21" s="1">
        <v>20</v>
      </c>
      <c r="AD21" s="1">
        <v>15</v>
      </c>
      <c r="AE21" s="1">
        <f>AC21*F21</f>
        <v>16</v>
      </c>
      <c r="AF21" s="1">
        <f>AD21*F21</f>
        <v>12</v>
      </c>
      <c r="AG21" s="11">
        <f>((T21*24)-(Z21*24))/(T21*24)</f>
        <v>0.73856209150326801</v>
      </c>
      <c r="AH21" s="12">
        <f>(AE21/G21*AA21/T21)+(AF21/H21*AB21/T21)</f>
        <v>4.596949891067538E-2</v>
      </c>
      <c r="AI21" s="14">
        <f>Q21/(AG21+AH21)</f>
        <v>108344.90419327964</v>
      </c>
      <c r="AJ21" s="18">
        <f>AI21/U21</f>
        <v>21668.980838655927</v>
      </c>
      <c r="AK21" s="17">
        <f>((AJ21*V21/G21)+(AJ21*W21/H21))/U21</f>
        <v>294.9389058594835</v>
      </c>
    </row>
    <row r="22" spans="1:38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7"/>
      <c r="K22" s="26"/>
      <c r="L22" s="26"/>
      <c r="M22" s="26"/>
      <c r="N22" s="26"/>
      <c r="O22" s="26"/>
      <c r="P22" s="28"/>
      <c r="Q22" s="26"/>
      <c r="R22" s="27" t="s">
        <v>32</v>
      </c>
      <c r="S22" s="26" t="s">
        <v>32</v>
      </c>
      <c r="T22" s="34"/>
      <c r="U22" s="37"/>
      <c r="V22" s="37"/>
      <c r="W22" s="37"/>
      <c r="X22" s="27"/>
      <c r="Y22" s="26"/>
      <c r="Z22" s="26"/>
      <c r="AA22" s="26"/>
      <c r="AB22" s="26"/>
      <c r="AC22" s="26"/>
      <c r="AD22" s="26"/>
      <c r="AE22" s="26"/>
      <c r="AF22" s="26"/>
      <c r="AG22" s="27"/>
      <c r="AH22" s="26"/>
      <c r="AI22" s="28"/>
      <c r="AJ22" s="27"/>
      <c r="AK22" s="28"/>
    </row>
    <row r="23" spans="1:38" s="6" customFormat="1" x14ac:dyDescent="0.25">
      <c r="A23" s="6" t="s">
        <v>50</v>
      </c>
      <c r="J23" s="9"/>
      <c r="K23" s="10"/>
      <c r="L23" s="10"/>
      <c r="M23" s="10"/>
      <c r="N23" s="10"/>
      <c r="O23" s="10"/>
      <c r="P23" s="13"/>
      <c r="R23" s="9"/>
      <c r="S23" s="10"/>
      <c r="T23" s="21"/>
      <c r="U23" s="36"/>
      <c r="V23" s="36"/>
      <c r="W23" s="36"/>
      <c r="X23" s="9"/>
      <c r="AG23" s="9"/>
      <c r="AH23" s="10"/>
      <c r="AI23" s="13"/>
      <c r="AJ23" s="9"/>
      <c r="AK23" s="13"/>
    </row>
    <row r="24" spans="1:38" x14ac:dyDescent="0.25">
      <c r="A24" t="s">
        <v>0</v>
      </c>
      <c r="B24" t="s">
        <v>52</v>
      </c>
      <c r="C24" t="s">
        <v>57</v>
      </c>
      <c r="D24" s="1">
        <v>80</v>
      </c>
      <c r="E24" s="1">
        <v>70</v>
      </c>
      <c r="F24">
        <v>0.9</v>
      </c>
      <c r="G24" s="1">
        <f>D24*F24</f>
        <v>72</v>
      </c>
      <c r="H24" s="1">
        <f>F24*E24</f>
        <v>63</v>
      </c>
      <c r="I24" t="s">
        <v>27</v>
      </c>
      <c r="J24" s="11" t="s">
        <v>54</v>
      </c>
      <c r="K24" s="20">
        <v>46296</v>
      </c>
      <c r="L24" s="20">
        <v>46478</v>
      </c>
      <c r="M24" s="21">
        <f>L24-K24</f>
        <v>182</v>
      </c>
      <c r="N24" s="12">
        <v>6</v>
      </c>
      <c r="O24" s="12">
        <v>6</v>
      </c>
      <c r="P24" s="15">
        <v>0</v>
      </c>
      <c r="Q24" s="4">
        <v>95000</v>
      </c>
      <c r="R24" s="22">
        <v>46296</v>
      </c>
      <c r="S24" s="20">
        <v>46478</v>
      </c>
      <c r="T24" s="21">
        <f>S24-R24</f>
        <v>182</v>
      </c>
      <c r="U24" s="36">
        <v>6</v>
      </c>
      <c r="V24" s="36">
        <v>6</v>
      </c>
      <c r="W24" s="36">
        <v>0</v>
      </c>
      <c r="X24" s="35">
        <v>46397</v>
      </c>
      <c r="Y24" s="5">
        <v>46403</v>
      </c>
      <c r="Z24" s="3">
        <f>Y24-X24</f>
        <v>6</v>
      </c>
      <c r="AA24" s="3">
        <v>6</v>
      </c>
      <c r="AB24" s="3">
        <f>Z24-AA24</f>
        <v>0</v>
      </c>
      <c r="AC24" s="1">
        <v>10</v>
      </c>
      <c r="AD24" s="1">
        <v>8</v>
      </c>
      <c r="AE24" s="1">
        <f>AC24*F24</f>
        <v>9</v>
      </c>
      <c r="AF24" s="1">
        <f>AD24*F24</f>
        <v>7.2</v>
      </c>
      <c r="AG24" s="11">
        <f>((T24*24)-(Z24*24))/(T24*24)</f>
        <v>0.96703296703296704</v>
      </c>
      <c r="AH24" s="12">
        <f>(AE24/G24*AA24/T24)+(AF24/H24*AB24/T24)</f>
        <v>4.120879120879121E-3</v>
      </c>
      <c r="AI24" s="14">
        <f>Q24/(AG24+AH24)</f>
        <v>97821.782178217822</v>
      </c>
      <c r="AJ24" s="18">
        <f>AI24/U24</f>
        <v>16303.630363036304</v>
      </c>
      <c r="AK24" s="17">
        <f>((AJ24*V24/G24)+(AJ24*W24/H24))/U24</f>
        <v>226.43931059772646</v>
      </c>
    </row>
    <row r="25" spans="1:38" x14ac:dyDescent="0.25">
      <c r="A25" s="26"/>
      <c r="B25" s="26"/>
      <c r="C25" s="26"/>
      <c r="D25" s="26"/>
      <c r="E25" s="26"/>
      <c r="F25" s="26"/>
      <c r="G25" s="26"/>
      <c r="H25" s="26"/>
      <c r="I25" s="26"/>
      <c r="J25" s="27"/>
      <c r="K25" s="26"/>
      <c r="L25" s="26"/>
      <c r="M25" s="26"/>
      <c r="N25" s="26"/>
      <c r="O25" s="26"/>
      <c r="P25" s="26"/>
      <c r="Q25" s="27"/>
      <c r="R25" s="27" t="s">
        <v>31</v>
      </c>
      <c r="S25" s="26" t="s">
        <v>31</v>
      </c>
      <c r="T25" s="34"/>
      <c r="U25" s="37"/>
      <c r="V25" s="37"/>
      <c r="W25" s="37"/>
      <c r="X25" s="27"/>
      <c r="Y25" s="26"/>
      <c r="Z25" s="26"/>
      <c r="AA25" s="26"/>
      <c r="AB25" s="26"/>
      <c r="AC25" s="26"/>
      <c r="AD25" s="26"/>
      <c r="AE25" s="26"/>
      <c r="AF25" s="26"/>
      <c r="AG25" s="27"/>
      <c r="AH25" s="26"/>
      <c r="AI25" s="26"/>
      <c r="AJ25" s="27"/>
      <c r="AK25" s="28"/>
      <c r="AL25" s="11"/>
    </row>
    <row r="26" spans="1:38" s="6" customFormat="1" x14ac:dyDescent="0.25">
      <c r="A26" s="6" t="s">
        <v>55</v>
      </c>
      <c r="J26" s="9"/>
      <c r="K26" s="10"/>
      <c r="L26" s="10"/>
      <c r="M26" s="10"/>
      <c r="N26" s="10"/>
      <c r="O26" s="10"/>
      <c r="P26" s="13"/>
      <c r="R26" s="9"/>
      <c r="S26" s="10"/>
      <c r="T26" s="21"/>
      <c r="U26" s="36"/>
      <c r="V26" s="36"/>
      <c r="W26" s="36"/>
      <c r="X26" s="9"/>
      <c r="AG26" s="9"/>
      <c r="AH26" s="10"/>
      <c r="AI26" s="13"/>
      <c r="AJ26" s="9"/>
      <c r="AK26" s="13"/>
    </row>
    <row r="27" spans="1:38" x14ac:dyDescent="0.25">
      <c r="A27" t="s">
        <v>0</v>
      </c>
      <c r="B27" t="s">
        <v>58</v>
      </c>
      <c r="C27" t="s">
        <v>57</v>
      </c>
      <c r="D27" s="1">
        <v>80</v>
      </c>
      <c r="E27" s="1">
        <v>70</v>
      </c>
      <c r="F27">
        <v>0.9</v>
      </c>
      <c r="G27" s="1">
        <f>D27*F27</f>
        <v>72</v>
      </c>
      <c r="H27" s="1">
        <f>F27*E27</f>
        <v>63</v>
      </c>
      <c r="I27" t="s">
        <v>27</v>
      </c>
      <c r="J27" s="11" t="s">
        <v>59</v>
      </c>
      <c r="K27" s="20">
        <v>46296</v>
      </c>
      <c r="L27" s="20">
        <v>46661</v>
      </c>
      <c r="M27" s="21">
        <f>L27-K27</f>
        <v>365</v>
      </c>
      <c r="N27" s="12">
        <v>12</v>
      </c>
      <c r="O27" s="12">
        <v>7</v>
      </c>
      <c r="P27" s="15">
        <v>5</v>
      </c>
      <c r="Q27" s="4">
        <v>190000</v>
      </c>
      <c r="R27" s="22">
        <v>46296</v>
      </c>
      <c r="S27" s="20">
        <v>46661</v>
      </c>
      <c r="T27" s="21">
        <f>S27-R27</f>
        <v>365</v>
      </c>
      <c r="U27" s="36">
        <v>12</v>
      </c>
      <c r="V27" s="36">
        <v>7</v>
      </c>
      <c r="W27" s="36">
        <v>5</v>
      </c>
      <c r="X27" s="35">
        <v>46497</v>
      </c>
      <c r="Y27" s="5">
        <v>46537</v>
      </c>
      <c r="Z27" s="3">
        <f>Y27-X27</f>
        <v>40</v>
      </c>
      <c r="AA27" s="3">
        <v>11</v>
      </c>
      <c r="AB27" s="3">
        <f>Z27-AA27</f>
        <v>29</v>
      </c>
      <c r="AC27" s="1">
        <v>10</v>
      </c>
      <c r="AD27" s="1">
        <v>8</v>
      </c>
      <c r="AE27" s="1">
        <f>AC27*F27</f>
        <v>9</v>
      </c>
      <c r="AF27" s="1">
        <f>AD27*F27</f>
        <v>7.2</v>
      </c>
      <c r="AG27" s="11">
        <f>((T27*24)-(Z27*24))/(T27*24)</f>
        <v>0.8904109589041096</v>
      </c>
      <c r="AH27" s="12">
        <f>(AE27/G27*AA27/T27)+(AF27/H27*AB27/T27)</f>
        <v>1.2847358121330723E-2</v>
      </c>
      <c r="AI27" s="14">
        <f>Q27/(AG27+AH27)</f>
        <v>210349.5715663016</v>
      </c>
      <c r="AJ27" s="18">
        <f>AI27/U27</f>
        <v>17529.130963858468</v>
      </c>
      <c r="AK27" s="17">
        <f>((AJ27*V27/G27)+(AJ27*W27/H27))/U27</f>
        <v>257.95182800651514</v>
      </c>
    </row>
    <row r="28" spans="1:38" x14ac:dyDescent="0.25">
      <c r="A28" s="26"/>
      <c r="B28" s="26"/>
      <c r="C28" s="26"/>
      <c r="D28" s="26"/>
      <c r="E28" s="26"/>
      <c r="F28" s="26"/>
      <c r="G28" s="26"/>
      <c r="H28" s="26"/>
      <c r="I28" s="26"/>
      <c r="J28" s="27"/>
      <c r="K28" s="26"/>
      <c r="L28" s="26"/>
      <c r="M28" s="26"/>
      <c r="N28" s="26"/>
      <c r="O28" s="26"/>
      <c r="P28" s="26"/>
      <c r="Q28" s="27"/>
      <c r="R28" s="27" t="s">
        <v>31</v>
      </c>
      <c r="S28" s="26" t="s">
        <v>31</v>
      </c>
      <c r="T28" s="34"/>
      <c r="U28" s="37"/>
      <c r="V28" s="37"/>
      <c r="W28" s="37"/>
      <c r="X28" s="27"/>
      <c r="Y28" s="26"/>
      <c r="Z28" s="26"/>
      <c r="AA28" s="26"/>
      <c r="AB28" s="26"/>
      <c r="AC28" s="26"/>
      <c r="AD28" s="26"/>
      <c r="AE28" s="26"/>
      <c r="AF28" s="26"/>
      <c r="AG28" s="27"/>
      <c r="AH28" s="26"/>
      <c r="AI28" s="26"/>
      <c r="AJ28" s="27"/>
      <c r="AK28" s="28"/>
      <c r="AL28" s="11"/>
    </row>
    <row r="29" spans="1:38" x14ac:dyDescent="0.25">
      <c r="A29" s="6" t="s">
        <v>94</v>
      </c>
      <c r="B29" s="6"/>
      <c r="C29" s="6"/>
      <c r="D29" s="6"/>
      <c r="E29" s="6"/>
      <c r="F29" s="6"/>
      <c r="G29" s="6"/>
      <c r="H29" s="6"/>
      <c r="I29" s="6"/>
      <c r="J29" s="9"/>
      <c r="K29" s="10"/>
      <c r="L29" s="10"/>
      <c r="M29" s="10"/>
      <c r="N29" s="10"/>
      <c r="O29" s="10"/>
      <c r="P29" s="13"/>
      <c r="Q29" s="6"/>
      <c r="R29" s="9"/>
      <c r="S29" s="10"/>
      <c r="T29" s="21"/>
      <c r="U29" s="36"/>
      <c r="V29" s="36"/>
      <c r="W29" s="36"/>
      <c r="X29" s="9"/>
      <c r="Y29" s="6"/>
      <c r="Z29" s="6"/>
      <c r="AA29" s="6"/>
      <c r="AB29" s="6"/>
      <c r="AC29" s="6"/>
      <c r="AD29" s="6"/>
      <c r="AE29" s="6"/>
      <c r="AF29" s="6"/>
      <c r="AG29" s="9"/>
      <c r="AH29" s="10"/>
      <c r="AI29" s="13"/>
      <c r="AJ29" s="9"/>
      <c r="AK29" s="13"/>
    </row>
    <row r="30" spans="1:38" x14ac:dyDescent="0.25">
      <c r="A30" t="s">
        <v>0</v>
      </c>
      <c r="B30" t="s">
        <v>60</v>
      </c>
      <c r="C30" t="s">
        <v>57</v>
      </c>
      <c r="D30" s="1">
        <v>80</v>
      </c>
      <c r="E30" s="1">
        <v>70</v>
      </c>
      <c r="F30">
        <v>0.9</v>
      </c>
      <c r="G30" s="1">
        <f>D30*F30</f>
        <v>72</v>
      </c>
      <c r="H30" s="1">
        <f>F30*E30</f>
        <v>63</v>
      </c>
      <c r="I30" t="s">
        <v>27</v>
      </c>
      <c r="J30" s="11" t="s">
        <v>61</v>
      </c>
      <c r="K30" s="20">
        <v>46539</v>
      </c>
      <c r="L30" s="20">
        <v>46569</v>
      </c>
      <c r="M30" s="21">
        <f>L30-K30</f>
        <v>30</v>
      </c>
      <c r="N30" s="12">
        <v>1</v>
      </c>
      <c r="O30" s="12">
        <v>0</v>
      </c>
      <c r="P30" s="15">
        <v>1</v>
      </c>
      <c r="Q30" s="4">
        <v>20000</v>
      </c>
      <c r="R30" s="22">
        <v>46539</v>
      </c>
      <c r="S30" s="20">
        <v>46569</v>
      </c>
      <c r="T30" s="21">
        <f>S30-R30</f>
        <v>30</v>
      </c>
      <c r="U30" s="36">
        <v>1</v>
      </c>
      <c r="V30" s="36">
        <v>0</v>
      </c>
      <c r="W30" s="36">
        <v>1</v>
      </c>
      <c r="X30" s="35">
        <v>46540</v>
      </c>
      <c r="Y30" s="5">
        <v>46542</v>
      </c>
      <c r="Z30" s="3">
        <f>Y30-X30</f>
        <v>2</v>
      </c>
      <c r="AA30" s="3">
        <v>0</v>
      </c>
      <c r="AB30" s="3">
        <f>Z30-AA30</f>
        <v>2</v>
      </c>
      <c r="AC30" s="1">
        <v>10</v>
      </c>
      <c r="AD30" s="1">
        <v>8</v>
      </c>
      <c r="AE30" s="1">
        <f>AC30*F30</f>
        <v>9</v>
      </c>
      <c r="AF30" s="1">
        <f>AD30*F30</f>
        <v>7.2</v>
      </c>
      <c r="AG30" s="11">
        <f>((T30*24)-(Z30*24))/(T30*24)</f>
        <v>0.93333333333333335</v>
      </c>
      <c r="AH30" s="12">
        <f>(AE30/G30*AA30/T30)+(AF30/H30*AB30/T30)</f>
        <v>7.619047619047619E-3</v>
      </c>
      <c r="AI30" s="14">
        <f>Q30/(AG30+AH30)</f>
        <v>21255.060728744938</v>
      </c>
      <c r="AJ30" s="18">
        <f>AI30/U30</f>
        <v>21255.060728744938</v>
      </c>
      <c r="AK30" s="17">
        <f>((AJ30*V30/G30)+(AJ30*W30/H30))/U30</f>
        <v>337.38191632928476</v>
      </c>
    </row>
    <row r="31" spans="1:38" x14ac:dyDescent="0.25">
      <c r="J31" s="11"/>
      <c r="Q31" s="11"/>
      <c r="R31" s="11" t="s">
        <v>31</v>
      </c>
      <c r="S31" t="s">
        <v>31</v>
      </c>
      <c r="T31" s="21"/>
      <c r="U31" s="36"/>
      <c r="V31" s="36"/>
      <c r="W31" s="36"/>
      <c r="X31" s="11"/>
      <c r="AG31" s="11"/>
      <c r="AJ31" s="11"/>
    </row>
    <row r="33" spans="1:35" x14ac:dyDescent="0.25">
      <c r="A33" s="46" t="s">
        <v>69</v>
      </c>
      <c r="B33" s="46" t="s">
        <v>70</v>
      </c>
    </row>
    <row r="36" spans="1:35" ht="15.75" x14ac:dyDescent="0.25">
      <c r="A36" s="47" t="s">
        <v>65</v>
      </c>
    </row>
    <row r="37" spans="1:35" x14ac:dyDescent="0.25">
      <c r="A37" s="48" t="s">
        <v>49</v>
      </c>
      <c r="B37" s="48"/>
      <c r="C37" s="48"/>
      <c r="D37" s="48"/>
      <c r="E37" s="48"/>
      <c r="F37" s="48"/>
      <c r="G37" s="48"/>
      <c r="H37" s="48"/>
      <c r="I37" s="49" t="s">
        <v>78</v>
      </c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49" t="s">
        <v>48</v>
      </c>
      <c r="U37" s="50"/>
      <c r="V37" s="50"/>
      <c r="W37" s="50"/>
      <c r="X37" s="50"/>
      <c r="Y37" s="50"/>
      <c r="Z37" s="50"/>
      <c r="AA37" s="50"/>
      <c r="AB37" s="50"/>
      <c r="AC37" s="49" t="s">
        <v>44</v>
      </c>
      <c r="AD37" s="50"/>
      <c r="AE37" s="50"/>
      <c r="AF37" s="50"/>
      <c r="AG37" s="49" t="s">
        <v>45</v>
      </c>
      <c r="AH37" s="51"/>
      <c r="AI37" s="11"/>
    </row>
    <row r="38" spans="1:35" s="6" customFormat="1" x14ac:dyDescent="0.25">
      <c r="A38" s="41" t="s">
        <v>3</v>
      </c>
      <c r="B38" s="38" t="s">
        <v>67</v>
      </c>
      <c r="C38" s="38" t="s">
        <v>68</v>
      </c>
      <c r="D38" s="38" t="s">
        <v>5</v>
      </c>
      <c r="E38" s="38" t="s">
        <v>8</v>
      </c>
      <c r="F38" s="38" t="s">
        <v>9</v>
      </c>
      <c r="G38" s="38" t="s">
        <v>10</v>
      </c>
      <c r="H38" s="38" t="s">
        <v>12</v>
      </c>
      <c r="I38" s="41" t="s">
        <v>11</v>
      </c>
      <c r="J38" s="38" t="s">
        <v>72</v>
      </c>
      <c r="K38" s="38" t="s">
        <v>71</v>
      </c>
      <c r="L38" s="38" t="s">
        <v>74</v>
      </c>
      <c r="M38" s="38" t="s">
        <v>75</v>
      </c>
      <c r="N38" s="38" t="s">
        <v>21</v>
      </c>
      <c r="O38" s="38" t="s">
        <v>22</v>
      </c>
      <c r="P38" s="38" t="s">
        <v>62</v>
      </c>
      <c r="Q38" s="38" t="s">
        <v>43</v>
      </c>
      <c r="R38" s="38" t="s">
        <v>33</v>
      </c>
      <c r="S38" s="38" t="s">
        <v>34</v>
      </c>
      <c r="T38" s="41" t="s">
        <v>15</v>
      </c>
      <c r="U38" s="38" t="s">
        <v>16</v>
      </c>
      <c r="V38" s="38" t="s">
        <v>17</v>
      </c>
      <c r="W38" s="38" t="s">
        <v>40</v>
      </c>
      <c r="X38" s="38" t="s">
        <v>41</v>
      </c>
      <c r="Y38" s="38" t="s">
        <v>23</v>
      </c>
      <c r="Z38" s="38" t="s">
        <v>24</v>
      </c>
      <c r="AA38" s="38" t="s">
        <v>25</v>
      </c>
      <c r="AB38" s="38" t="s">
        <v>26</v>
      </c>
      <c r="AC38" s="41" t="s">
        <v>36</v>
      </c>
      <c r="AD38" s="38" t="s">
        <v>37</v>
      </c>
      <c r="AE38" s="38" t="s">
        <v>76</v>
      </c>
      <c r="AF38" s="38" t="s">
        <v>77</v>
      </c>
      <c r="AG38" s="41" t="s">
        <v>46</v>
      </c>
      <c r="AH38" s="38" t="s">
        <v>47</v>
      </c>
      <c r="AI38" s="9"/>
    </row>
    <row r="39" spans="1:35" x14ac:dyDescent="0.25">
      <c r="I39" s="11"/>
      <c r="J39" s="4"/>
      <c r="K39" s="4"/>
      <c r="T39" s="9"/>
      <c r="U39" s="10"/>
      <c r="V39" s="10"/>
      <c r="W39" s="40" t="s">
        <v>38</v>
      </c>
      <c r="X39" s="40" t="s">
        <v>39</v>
      </c>
      <c r="Y39" s="10"/>
      <c r="Z39" s="10"/>
      <c r="AA39" s="10"/>
      <c r="AB39" s="10"/>
      <c r="AC39" s="11"/>
      <c r="AG39" s="11"/>
      <c r="AI39" s="11"/>
    </row>
    <row r="40" spans="1:35" x14ac:dyDescent="0.25">
      <c r="C40" t="s">
        <v>1</v>
      </c>
      <c r="D40" t="s">
        <v>2</v>
      </c>
      <c r="E40" s="12">
        <v>0.8</v>
      </c>
      <c r="F40" s="23">
        <v>80</v>
      </c>
      <c r="G40" s="23">
        <v>72</v>
      </c>
      <c r="H40" t="s">
        <v>27</v>
      </c>
      <c r="I40" s="11" t="s">
        <v>30</v>
      </c>
      <c r="J40" s="4"/>
      <c r="K40" s="4">
        <v>100000</v>
      </c>
      <c r="L40">
        <f>K40/(K40+K42)</f>
        <v>0.51282051282051277</v>
      </c>
      <c r="M40" s="39">
        <f>L40*J41</f>
        <v>87179.487179487172</v>
      </c>
      <c r="N40" s="20">
        <v>46478</v>
      </c>
      <c r="O40" s="20">
        <v>46661</v>
      </c>
      <c r="P40" s="21">
        <f>O40-N40</f>
        <v>183</v>
      </c>
      <c r="Q40" s="36">
        <v>6</v>
      </c>
      <c r="R40" s="36">
        <v>1</v>
      </c>
      <c r="S40" s="36">
        <v>5</v>
      </c>
      <c r="T40" s="35">
        <v>46497</v>
      </c>
      <c r="U40" s="25">
        <v>46537</v>
      </c>
      <c r="V40" s="21">
        <f>U40-T40</f>
        <v>40</v>
      </c>
      <c r="W40" s="21">
        <v>11</v>
      </c>
      <c r="X40" s="21">
        <f>V40-W40</f>
        <v>29</v>
      </c>
      <c r="Y40" s="23">
        <v>20</v>
      </c>
      <c r="Z40" s="23">
        <v>15</v>
      </c>
      <c r="AA40" s="23">
        <f>Y40*E40</f>
        <v>16</v>
      </c>
      <c r="AB40" s="23">
        <f>Z40*E40</f>
        <v>12</v>
      </c>
      <c r="AC40" s="11">
        <f>((P40*24)-(V40*24))/(P40*24)</f>
        <v>0.78142076502732238</v>
      </c>
      <c r="AD40" s="12">
        <f>(AA40/F40*W40/P40)+(AB40/G40*X40/P40)</f>
        <v>3.8433515482695808E-2</v>
      </c>
      <c r="AE40" s="42">
        <f>M40/(AC40+AD40)</f>
        <v>106335.34428246714</v>
      </c>
      <c r="AG40" s="18">
        <f>AE40/Q40</f>
        <v>17722.557380411188</v>
      </c>
      <c r="AH40" s="43">
        <f>((AG40*R40/F40)+(AG40*S40/G40))/Q40</f>
        <v>242.04418644543057</v>
      </c>
      <c r="AI40" s="11"/>
    </row>
    <row r="41" spans="1:35" x14ac:dyDescent="0.25">
      <c r="A41" t="s">
        <v>0</v>
      </c>
      <c r="B41" t="s">
        <v>73</v>
      </c>
      <c r="I41" s="11"/>
      <c r="J41" s="4">
        <v>170000</v>
      </c>
      <c r="K41" s="4"/>
      <c r="T41" s="11"/>
      <c r="AC41" s="11"/>
      <c r="AE41" s="12"/>
      <c r="AF41" s="39">
        <f>AE40+AE42</f>
        <v>191615.87233527243</v>
      </c>
      <c r="AG41" s="11"/>
      <c r="AI41" s="11"/>
    </row>
    <row r="42" spans="1:35" x14ac:dyDescent="0.25">
      <c r="C42" t="s">
        <v>52</v>
      </c>
      <c r="D42" t="s">
        <v>57</v>
      </c>
      <c r="E42">
        <v>0.9</v>
      </c>
      <c r="F42" s="1">
        <v>72</v>
      </c>
      <c r="G42" s="1">
        <v>63</v>
      </c>
      <c r="H42" t="s">
        <v>27</v>
      </c>
      <c r="I42" s="11" t="s">
        <v>54</v>
      </c>
      <c r="J42" s="4"/>
      <c r="K42" s="4">
        <v>95000</v>
      </c>
      <c r="L42">
        <f>1-L40</f>
        <v>0.48717948717948723</v>
      </c>
      <c r="M42" s="39">
        <f>L42*J41</f>
        <v>82820.512820512828</v>
      </c>
      <c r="N42" s="20">
        <v>46296</v>
      </c>
      <c r="O42" s="20">
        <v>46478</v>
      </c>
      <c r="P42" s="21">
        <f>O42-N42</f>
        <v>182</v>
      </c>
      <c r="Q42" s="36">
        <v>6</v>
      </c>
      <c r="R42" s="36">
        <v>6</v>
      </c>
      <c r="S42" s="36">
        <v>0</v>
      </c>
      <c r="T42" s="35">
        <v>46397</v>
      </c>
      <c r="U42" s="5">
        <v>46403</v>
      </c>
      <c r="V42" s="3">
        <f>U42-T42</f>
        <v>6</v>
      </c>
      <c r="W42" s="3">
        <v>6</v>
      </c>
      <c r="X42" s="3">
        <f>V42-W42</f>
        <v>0</v>
      </c>
      <c r="Y42" s="1">
        <v>10</v>
      </c>
      <c r="Z42" s="1">
        <v>8</v>
      </c>
      <c r="AA42" s="1">
        <f>Y42*E42</f>
        <v>9</v>
      </c>
      <c r="AB42" s="1">
        <f>Z42*E42</f>
        <v>7.2</v>
      </c>
      <c r="AC42" s="11">
        <f>((P42*24)-(V42*24))/(P42*24)</f>
        <v>0.96703296703296704</v>
      </c>
      <c r="AD42" s="12">
        <f>(AA42/F42*W42/P42)+(AB42/G42*X42/P42)</f>
        <v>4.120879120879121E-3</v>
      </c>
      <c r="AE42" s="42">
        <f>M42/(AC42+AD42)</f>
        <v>85280.528052805283</v>
      </c>
      <c r="AG42" s="18">
        <f>AE42/Q42</f>
        <v>14213.421342134214</v>
      </c>
      <c r="AH42" s="43">
        <f>((AG42*R42/F42)+(AG42*S42/G42))/Q42</f>
        <v>197.40862975186408</v>
      </c>
      <c r="AI42" s="11"/>
    </row>
    <row r="43" spans="1:35" x14ac:dyDescent="0.25">
      <c r="A43" s="26"/>
      <c r="B43" s="26"/>
      <c r="C43" s="26"/>
      <c r="D43" s="26"/>
      <c r="E43" s="26"/>
      <c r="F43" s="26"/>
      <c r="G43" s="26"/>
      <c r="H43" s="26"/>
      <c r="I43" s="27"/>
      <c r="J43" s="26"/>
      <c r="K43" s="26"/>
      <c r="L43" s="26"/>
      <c r="M43" s="26"/>
      <c r="N43" s="26"/>
      <c r="O43" s="26"/>
      <c r="P43" s="26"/>
      <c r="Q43" s="44"/>
      <c r="R43" s="44"/>
      <c r="S43" s="26"/>
      <c r="T43" s="27"/>
      <c r="U43" s="26"/>
      <c r="V43" s="26"/>
      <c r="W43" s="26"/>
      <c r="X43" s="26"/>
      <c r="Y43" s="26"/>
      <c r="Z43" s="26"/>
      <c r="AA43" s="26"/>
      <c r="AB43" s="26"/>
      <c r="AC43" s="27"/>
      <c r="AD43" s="26"/>
      <c r="AE43" s="26"/>
      <c r="AF43" s="26"/>
      <c r="AG43" s="27"/>
      <c r="AH43" s="26"/>
      <c r="AI43" s="11"/>
    </row>
    <row r="44" spans="1:35" x14ac:dyDescent="0.25">
      <c r="I44" s="45"/>
      <c r="Q44" s="4"/>
      <c r="T44" s="45"/>
      <c r="AC44" s="45"/>
      <c r="AG44" s="45"/>
      <c r="AI44" s="11"/>
    </row>
    <row r="45" spans="1:35" x14ac:dyDescent="0.25">
      <c r="Q45" s="4"/>
    </row>
    <row r="46" spans="1:35" x14ac:dyDescent="0.25">
      <c r="A46" s="46" t="s">
        <v>92</v>
      </c>
      <c r="Q46" s="4"/>
    </row>
    <row r="47" spans="1:35" x14ac:dyDescent="0.25">
      <c r="Q47" s="4"/>
    </row>
    <row r="48" spans="1:35" x14ac:dyDescent="0.25">
      <c r="A48" s="52" t="s">
        <v>95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Q48" s="4"/>
    </row>
    <row r="49" spans="17:17" x14ac:dyDescent="0.25">
      <c r="Q49" s="4"/>
    </row>
    <row r="50" spans="17:17" x14ac:dyDescent="0.25">
      <c r="Q50" s="4"/>
    </row>
    <row r="51" spans="17:17" x14ac:dyDescent="0.25">
      <c r="Q51" s="4"/>
    </row>
    <row r="52" spans="17:17" x14ac:dyDescent="0.25">
      <c r="Q52" s="4"/>
    </row>
    <row r="53" spans="17:17" x14ac:dyDescent="0.25">
      <c r="Q53" s="4"/>
    </row>
    <row r="54" spans="17:17" x14ac:dyDescent="0.25">
      <c r="Q54" s="4"/>
    </row>
  </sheetData>
  <mergeCells count="11">
    <mergeCell ref="AG15:AI15"/>
    <mergeCell ref="AJ15:AK15"/>
    <mergeCell ref="R15:W15"/>
    <mergeCell ref="X15:AF15"/>
    <mergeCell ref="J15:P15"/>
    <mergeCell ref="A15:I15"/>
    <mergeCell ref="A37:H37"/>
    <mergeCell ref="I37:S37"/>
    <mergeCell ref="T37:AB37"/>
    <mergeCell ref="AC37:AF37"/>
    <mergeCell ref="AG37:AH37"/>
  </mergeCells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2aa052-9f26-4610-897c-4b4c0f28518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21E8BF326E48B48AC6EFCF86FD70863" ma:contentTypeVersion="10" ma:contentTypeDescription="Ein neues Dokument erstellen." ma:contentTypeScope="" ma:versionID="7ea59c28cbcdb036f1c45ae79de822d5">
  <xsd:schema xmlns:xsd="http://www.w3.org/2001/XMLSchema" xmlns:xs="http://www.w3.org/2001/XMLSchema" xmlns:p="http://schemas.microsoft.com/office/2006/metadata/properties" xmlns:ns2="692aa052-9f26-4610-897c-4b4c0f28518b" targetNamespace="http://schemas.microsoft.com/office/2006/metadata/properties" ma:root="true" ma:fieldsID="8da8d8e5999bf6d1041bd73dc94ba223" ns2:_="">
    <xsd:import namespace="692aa052-9f26-4610-897c-4b4c0f2851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2aa052-9f26-4610-897c-4b4c0f285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8e278d14-e685-4a41-9cdd-a5eb8a287b5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F7743B-FEE2-45AB-A35F-16D6E536DBD9}">
  <ds:schemaRefs>
    <ds:schemaRef ds:uri="http://schemas.microsoft.com/office/2006/metadata/properties"/>
    <ds:schemaRef ds:uri="http://schemas.microsoft.com/office/infopath/2007/PartnerControls"/>
    <ds:schemaRef ds:uri="692aa052-9f26-4610-897c-4b4c0f28518b"/>
  </ds:schemaRefs>
</ds:datastoreItem>
</file>

<file path=customXml/itemProps2.xml><?xml version="1.0" encoding="utf-8"?>
<ds:datastoreItem xmlns:ds="http://schemas.openxmlformats.org/officeDocument/2006/customXml" ds:itemID="{7F14F40C-0A62-4CBE-8461-318CF090D2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2aa052-9f26-4610-897c-4b4c0f2851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7BD053C-5AAB-4116-B6BA-6CB9BB7DC4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Austrian Power Grid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 Maximilian</dc:creator>
  <cp:lastModifiedBy>Rock Maximilian</cp:lastModifiedBy>
  <dcterms:created xsi:type="dcterms:W3CDTF">2026-03-04T10:11:02Z</dcterms:created>
  <dcterms:modified xsi:type="dcterms:W3CDTF">2026-04-28T14:53:34Z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0x010100421E8BF326E48B48AC6EFCF86FD70863</vt:lpwstr>
  </property>
  <property fmtid="{D5CDD505-2E9C-101B-9397-08002B2CF9AE}" pid="3" name="MediaServiceImageTags">
    <vt:lpwstr/>
  </property>
</Properties>
</file>